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C:\Users\A310238\Desktop\【2_14〆】公営企業に係る経営比較分析表（令和５年度決算）の分析等について（照会）\"/>
    </mc:Choice>
  </mc:AlternateContent>
  <xr:revisionPtr revIDLastSave="0" documentId="13_ncr:1_{32F96FAB-270E-43DE-BA13-7721245A2146}" xr6:coauthVersionLast="36" xr6:coauthVersionMax="36" xr10:uidLastSave="{00000000-0000-0000-0000-000000000000}"/>
  <workbookProtection workbookAlgorithmName="SHA-512" workbookHashValue="Y0lrxYNFglfhUNLUDc1wsC/hK7Yai1RV52+YbgFCC3PTOf5FkJjIsUA2MoTAD/3HiYUAri1DniaQ+rELEXRaaQ==" workbookSaltValue="Re1FF3dwxRK6eundxpyaQg==" workbookSpinCount="100000" lockStructure="1"/>
  <bookViews>
    <workbookView xWindow="0" yWindow="0" windowWidth="23040" windowHeight="9216"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Q6" i="5"/>
  <c r="W10" i="4" s="1"/>
  <c r="P6" i="5"/>
  <c r="P10" i="4" s="1"/>
  <c r="O6" i="5"/>
  <c r="I10" i="4" s="1"/>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E86" i="4"/>
  <c r="AL10" i="4"/>
  <c r="AD10" i="4"/>
  <c r="B10" i="4"/>
  <c r="AD8" i="4"/>
  <c r="I8" i="4"/>
  <c r="B8" i="4"/>
</calcChain>
</file>

<file path=xl/sharedStrings.xml><?xml version="1.0" encoding="utf-8"?>
<sst xmlns="http://schemas.openxmlformats.org/spreadsheetml/2006/main" count="247" uniqueCount="118">
  <si>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</si>
  <si>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</si>
  <si>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</si>
  <si>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</si>
  <si>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</si>
  <si>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</si>
  <si>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</si>
  <si>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</si>
  <si>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</si>
  <si>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</si>
  <si>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</si>
  <si>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</si>
  <si>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</si>
  <si>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</si>
  <si>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</si>
  <si>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</si>
  <si>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</si>
  <si>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</si>
  <si>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</si>
  <si>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</si>
  <si>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</si>
  <si>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</si>
  <si>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</si>
  <si>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</si>
  <si>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</si>
  <si>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</si>
  <si>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</si>
  <si>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</si>
  <si>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</si>
  <si>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</si>
  <si>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</si>
  <si>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</si>
  <si>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</si>
  <si>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</si>
  <si>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</si>
  <si>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</si>
  <si>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</si>
  <si>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</si>
  <si>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</si>
  <si>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</si>
  <si>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</si>
  <si>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</si>
  <si>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</si>
  <si>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</si>
  <si>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</si>
  <si>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</si>
  <si>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</si>
  <si>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</si>
  <si>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</si>
  <si>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</si>
  <si>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</si>
  <si>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</si>
  <si>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</si>
  <si>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</si>
  <si>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</si>
  <si>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</si>
  <si>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</si>
  <si>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</si>
  <si>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</si>
  <si>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</si>
  <si>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</si>
  <si>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</si>
  <si>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</si>
  <si>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</si>
  <si>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</si>
  <si>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</si>
  <si>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</si>
  <si>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</si>
  <si>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</si>
  <si>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</si>
  <si>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</si>
  <si>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</si>
  <si>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</si>
  <si>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</si>
  <si>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</si>
  <si>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</si>
  <si>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</si>
  <si>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</si>
  <si>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</si>
  <si>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</si>
  <si>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</si>
  <si>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</si>
  <si>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</si>
  <si>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</si>
  <si>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</si>
  <si>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</si>
  <si>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</si>
  <si>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</si>
  <si>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</si>
  <si>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</si>
  <si>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</si>
  <si>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</si>
  <si>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</si>
  <si>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</si>
  <si>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</si>
  <si>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</si>
  <si>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</si>
  <si>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愛媛県　愛南町</t>
  </si>
  <si>
    <t>法非適用</t>
  </si>
  <si>
    <t>下水道事業</t>
  </si>
  <si>
    <t>個別排水処理</t>
  </si>
  <si>
    <t>L2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</si>
  <si>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</si>
  <si>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</si>
  <si>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</si>
  <si>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</si>
  <si>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</si>
  <si>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</si>
  <si>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</si>
  <si>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</si>
  <si>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</si>
  <si>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</si>
  <si>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</si>
  <si>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</si>
  <si>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←書式設定</t>
    <rPh sb="1" eb="3">
      <t>ショシキ</t>
    </rPh>
    <rPh sb="3" eb="5">
      <t>セッテイ</t>
    </rPh>
    <phoneticPr fontId="4"/>
  </si>
  <si>
    <t>　1.経営の健全化・効率性について分析した結果、本町においては、収益的収支比率及び経費回収率に表れているように、収益が使用料以外の収入に依存している。そのため、適切な使用料への見直しや、水洗化の普及促進により利用効率を高め、有収水量の増加による使用料収入の確保を図ることが必要である。また、本事業は、経営が非常に小規模であり、処理区域内人口及び件数も少ないことから、水洗化率向上を目指し、施設の普及促進を行うなどして経営改善に努める。整備した施設が現状では適切な水準の料金収入に結びついていないため、運営体制や今後の投資のあり方を見直す必要がある。
　2.老朽化の状況について、近年は機械類の修繕が増加傾向にあり、収益を圧迫していることから、計画的な施設の更新を実施することで、単年度費用を減らし、経営改善を図る。</t>
    <rPh sb="47" eb="48">
      <t>アラワ</t>
    </rPh>
    <rPh sb="153" eb="155">
      <t>ヒジョウ</t>
    </rPh>
    <rPh sb="194" eb="196">
      <t>シセツ</t>
    </rPh>
    <rPh sb="197" eb="199">
      <t>フキュウ</t>
    </rPh>
    <rPh sb="199" eb="201">
      <t>ソクシン</t>
    </rPh>
    <rPh sb="202" eb="203">
      <t>オコナ</t>
    </rPh>
    <phoneticPr fontId="4"/>
  </si>
  <si>
    <t>　本町の個別排水処理施設は、供用開始から20年が経過し、近年は浄化槽送風機等、機械類の修繕が増加傾向にある。今後も機械類を含め躯体の修繕が発生することが予想され、これらの費用確保が懸念される。（浄化槽の耐用年数については、国土交通省・農林水産省・環境省が策定したマニュアルより、機械類：７～15年とされている。）</t>
    <phoneticPr fontId="4"/>
  </si>
  <si>
    <t xml:space="preserve">・本事業は、処理区域件数６戸、処理区域人口14人と小規模なものである。
・収益的収支比率において、令和5年度は令和6年度に地方公営企業会計へ移行するため、打切決算の影響を受けて使用料収入の一部が未収となった事等により前年度に比べて約6pt減少した。
・経費回収率についても、上記の要因により前年度に比べて約4pt減少した。類似団体平均45.55%に対し21.02%と低く、収益を使用料以外の収入に大きく依存している状態にあるため、経営の効率性を低下させている。
・汚水処理原価については、小規模なこともあって類似団体と比較すると非常に高い数値を示しており、今後の維持管理費削減や接続率向上等の対策が必要である。
・施設利用率については、平成28年度以降は22.22%と類似団体平均より低くなっている。
・水洗化率については、前年度と同様の50.00%となった。対象戸数が少ないことや世帯異動のない地域であることが要因であると考えられるが、類似団体平均と比較しても低く推移していることから、今後の水洗化普及促進の強化が必要である。
</t>
    <rPh sb="49" eb="51">
      <t>レイワ</t>
    </rPh>
    <rPh sb="52" eb="54">
      <t>ネンド</t>
    </rPh>
    <rPh sb="55" eb="57">
      <t>レイワ</t>
    </rPh>
    <rPh sb="58" eb="60">
      <t>ネンド</t>
    </rPh>
    <rPh sb="61" eb="63">
      <t>チホウ</t>
    </rPh>
    <rPh sb="63" eb="65">
      <t>コウエイ</t>
    </rPh>
    <rPh sb="65" eb="67">
      <t>キギョウ</t>
    </rPh>
    <rPh sb="67" eb="69">
      <t>カイケイ</t>
    </rPh>
    <rPh sb="70" eb="72">
      <t>イコウ</t>
    </rPh>
    <rPh sb="79" eb="81">
      <t>ケッサン</t>
    </rPh>
    <rPh sb="82" eb="84">
      <t>エイキョウ</t>
    </rPh>
    <rPh sb="85" eb="86">
      <t>ウ</t>
    </rPh>
    <rPh sb="88" eb="91">
      <t>シヨウリョウ</t>
    </rPh>
    <rPh sb="91" eb="93">
      <t>シュウニュウ</t>
    </rPh>
    <rPh sb="94" eb="96">
      <t>イチブ</t>
    </rPh>
    <rPh sb="97" eb="99">
      <t>ミシュウ</t>
    </rPh>
    <rPh sb="103" eb="104">
      <t>コト</t>
    </rPh>
    <rPh sb="104" eb="105">
      <t>トウ</t>
    </rPh>
    <rPh sb="108" eb="111">
      <t>ゼンネンド</t>
    </rPh>
    <rPh sb="112" eb="113">
      <t>クラ</t>
    </rPh>
    <rPh sb="115" eb="116">
      <t>ヤク</t>
    </rPh>
    <rPh sb="119" eb="121">
      <t>ゲンショウ</t>
    </rPh>
    <rPh sb="137" eb="139">
      <t>ジョウキ</t>
    </rPh>
    <rPh sb="140" eb="142">
      <t>ヨウイン</t>
    </rPh>
    <rPh sb="145" eb="148">
      <t>ゼンネンド</t>
    </rPh>
    <rPh sb="149" eb="150">
      <t>クラ</t>
    </rPh>
    <rPh sb="152" eb="153">
      <t>ヤク</t>
    </rPh>
    <rPh sb="156" eb="158">
      <t>ゲンショウ</t>
    </rPh>
    <rPh sb="198" eb="199">
      <t>オオ</t>
    </rPh>
    <rPh sb="207" eb="209">
      <t>ジョウタイ</t>
    </rPh>
    <rPh sb="244" eb="247">
      <t>ショウキボ</t>
    </rPh>
    <rPh sb="318" eb="320">
      <t>ヘイセイ</t>
    </rPh>
    <rPh sb="322" eb="324">
      <t>ネンド</t>
    </rPh>
    <rPh sb="324" eb="326">
      <t>イコウ</t>
    </rPh>
    <rPh sb="342" eb="343">
      <t>ヒク</t>
    </rPh>
    <rPh sb="362" eb="365">
      <t>ゼンネンド</t>
    </rPh>
    <rPh sb="366" eb="368">
      <t>ドウヨウ</t>
    </rPh>
    <rPh sb="380" eb="382">
      <t>タイショウ</t>
    </rPh>
    <rPh sb="382" eb="384">
      <t>コスウ</t>
    </rPh>
    <rPh sb="385" eb="386">
      <t>スク</t>
    </rPh>
    <rPh sb="391" eb="393">
      <t>セタイ</t>
    </rPh>
    <rPh sb="393" eb="395">
      <t>イドウ</t>
    </rPh>
    <rPh sb="398" eb="400">
      <t>チイキ</t>
    </rPh>
    <rPh sb="406" eb="408">
      <t>ヨウイン</t>
    </rPh>
    <rPh sb="412" eb="413">
      <t>カンガ</t>
    </rPh>
    <rPh sb="426" eb="428">
      <t>ヒカク</t>
    </rPh>
    <rPh sb="449" eb="450">
      <t>カ</t>
    </rPh>
    <rPh sb="450" eb="452">
      <t>フキュウ</t>
    </rPh>
    <rPh sb="452" eb="454">
      <t>ソクシン</t>
    </rPh>
    <rPh sb="455" eb="457">
      <t>キョウカ</t>
    </rPh>
    <rPh sb="458" eb="46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</si>
</sst>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771-4DD7-84F0-5EB0B59CB603}"/>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771-4DD7-84F0-5EB0B59CB603}"/>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22.22</c:v>
                </c:pt>
                <c:pt idx="1">
                  <c:v>22.22</c:v>
                </c:pt>
                <c:pt idx="2">
                  <c:v>22.22</c:v>
                </c:pt>
                <c:pt idx="3">
                  <c:v>22.22</c:v>
                </c:pt>
                <c:pt idx="4">
                  <c:v>22.22</c:v>
                </c:pt>
              </c:numCache>
            </c:numRef>
          </c:val>
          <c:extLst>
            <c:ext xmlns:c16="http://schemas.microsoft.com/office/drawing/2014/chart" uri="{C3380CC4-5D6E-409C-BE32-E72D297353CC}">
              <c16:uniqueId val="{00000000-9A9E-48A5-ACBE-0282660E6CF9}"/>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47.35</c:v>
                </c:pt>
                <c:pt idx="1">
                  <c:v>46.36</c:v>
                </c:pt>
                <c:pt idx="2">
                  <c:v>46.45</c:v>
                </c:pt>
                <c:pt idx="3">
                  <c:v>45.36</c:v>
                </c:pt>
                <c:pt idx="4">
                  <c:v>45.93</c:v>
                </c:pt>
              </c:numCache>
            </c:numRef>
          </c:val>
          <c:smooth val="0"/>
          <c:extLst>
            <c:ext xmlns:c16="http://schemas.microsoft.com/office/drawing/2014/chart" uri="{C3380CC4-5D6E-409C-BE32-E72D297353CC}">
              <c16:uniqueId val="{00000001-9A9E-48A5-ACBE-0282660E6CF9}"/>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46.67</c:v>
                </c:pt>
                <c:pt idx="1">
                  <c:v>46.67</c:v>
                </c:pt>
                <c:pt idx="2">
                  <c:v>46.67</c:v>
                </c:pt>
                <c:pt idx="3">
                  <c:v>50</c:v>
                </c:pt>
                <c:pt idx="4">
                  <c:v>50</c:v>
                </c:pt>
              </c:numCache>
            </c:numRef>
          </c:val>
          <c:extLst>
            <c:ext xmlns:c16="http://schemas.microsoft.com/office/drawing/2014/chart" uri="{C3380CC4-5D6E-409C-BE32-E72D297353CC}">
              <c16:uniqueId val="{00000000-C176-4803-A40E-E9FA46E23C5F}"/>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81.209999999999994</c:v>
                </c:pt>
                <c:pt idx="1">
                  <c:v>83.08</c:v>
                </c:pt>
                <c:pt idx="2">
                  <c:v>82.61</c:v>
                </c:pt>
                <c:pt idx="3">
                  <c:v>82.21</c:v>
                </c:pt>
                <c:pt idx="4">
                  <c:v>82.98</c:v>
                </c:pt>
              </c:numCache>
            </c:numRef>
          </c:val>
          <c:smooth val="0"/>
          <c:extLst>
            <c:ext xmlns:c16="http://schemas.microsoft.com/office/drawing/2014/chart" uri="{C3380CC4-5D6E-409C-BE32-E72D297353CC}">
              <c16:uniqueId val="{00000001-C176-4803-A40E-E9FA46E23C5F}"/>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45.71</c:v>
                </c:pt>
                <c:pt idx="1">
                  <c:v>44.07</c:v>
                </c:pt>
                <c:pt idx="2">
                  <c:v>44.88</c:v>
                </c:pt>
                <c:pt idx="3">
                  <c:v>39.700000000000003</c:v>
                </c:pt>
                <c:pt idx="4">
                  <c:v>33.57</c:v>
                </c:pt>
              </c:numCache>
            </c:numRef>
          </c:val>
          <c:extLst>
            <c:ext xmlns:c16="http://schemas.microsoft.com/office/drawing/2014/chart" uri="{C3380CC4-5D6E-409C-BE32-E72D297353CC}">
              <c16:uniqueId val="{00000000-963B-4D94-8FC7-C106DD78C037}"/>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63B-4D94-8FC7-C106DD78C037}"/>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295-4DEC-9FF8-2D16CA489011}"/>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295-4DEC-9FF8-2D16CA489011}"/>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04F-4A52-BE46-4A9A569FF59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04F-4A52-BE46-4A9A569FF59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328-4E61-8C81-A8B1515A4AE8}"/>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328-4E61-8C81-A8B1515A4AE8}"/>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ACD-43F5-81CF-12B8547156A0}"/>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ACD-43F5-81CF-12B8547156A0}"/>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3541.67</c:v>
                </c:pt>
                <c:pt idx="1">
                  <c:v>3388.46</c:v>
                </c:pt>
                <c:pt idx="2">
                  <c:v>2988.65</c:v>
                </c:pt>
                <c:pt idx="3">
                  <c:v>3052.63</c:v>
                </c:pt>
                <c:pt idx="4">
                  <c:v>3368.7</c:v>
                </c:pt>
              </c:numCache>
            </c:numRef>
          </c:val>
          <c:extLst>
            <c:ext xmlns:c16="http://schemas.microsoft.com/office/drawing/2014/chart" uri="{C3380CC4-5D6E-409C-BE32-E72D297353CC}">
              <c16:uniqueId val="{00000000-1B31-484C-BDE7-9EA199238128}"/>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862.99</c:v>
                </c:pt>
                <c:pt idx="1">
                  <c:v>782.91</c:v>
                </c:pt>
                <c:pt idx="2">
                  <c:v>783.21</c:v>
                </c:pt>
                <c:pt idx="3">
                  <c:v>902.04</c:v>
                </c:pt>
                <c:pt idx="4">
                  <c:v>992.16</c:v>
                </c:pt>
              </c:numCache>
            </c:numRef>
          </c:val>
          <c:smooth val="0"/>
          <c:extLst>
            <c:ext xmlns:c16="http://schemas.microsoft.com/office/drawing/2014/chart" uri="{C3380CC4-5D6E-409C-BE32-E72D297353CC}">
              <c16:uniqueId val="{00000001-1B31-484C-BDE7-9EA199238128}"/>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26.35</c:v>
                </c:pt>
                <c:pt idx="1">
                  <c:v>25.69</c:v>
                </c:pt>
                <c:pt idx="2">
                  <c:v>27.76</c:v>
                </c:pt>
                <c:pt idx="3">
                  <c:v>24.68</c:v>
                </c:pt>
                <c:pt idx="4">
                  <c:v>21.02</c:v>
                </c:pt>
              </c:numCache>
            </c:numRef>
          </c:val>
          <c:extLst>
            <c:ext xmlns:c16="http://schemas.microsoft.com/office/drawing/2014/chart" uri="{C3380CC4-5D6E-409C-BE32-E72D297353CC}">
              <c16:uniqueId val="{00000000-7B81-4C47-A17A-20FA048E2F5B}"/>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50.06</c:v>
                </c:pt>
                <c:pt idx="1">
                  <c:v>49.38</c:v>
                </c:pt>
                <c:pt idx="2">
                  <c:v>48.53</c:v>
                </c:pt>
                <c:pt idx="3">
                  <c:v>46.11</c:v>
                </c:pt>
                <c:pt idx="4">
                  <c:v>45.55</c:v>
                </c:pt>
              </c:numCache>
            </c:numRef>
          </c:val>
          <c:smooth val="0"/>
          <c:extLst>
            <c:ext xmlns:c16="http://schemas.microsoft.com/office/drawing/2014/chart" uri="{C3380CC4-5D6E-409C-BE32-E72D297353CC}">
              <c16:uniqueId val="{00000001-7B81-4C47-A17A-20FA048E2F5B}"/>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689.13</c:v>
                </c:pt>
                <c:pt idx="1">
                  <c:v>648.72</c:v>
                </c:pt>
                <c:pt idx="2">
                  <c:v>635</c:v>
                </c:pt>
                <c:pt idx="3">
                  <c:v>714.85</c:v>
                </c:pt>
                <c:pt idx="4">
                  <c:v>893.79</c:v>
                </c:pt>
              </c:numCache>
            </c:numRef>
          </c:val>
          <c:extLst>
            <c:ext xmlns:c16="http://schemas.microsoft.com/office/drawing/2014/chart" uri="{C3380CC4-5D6E-409C-BE32-E72D297353CC}">
              <c16:uniqueId val="{00000000-848B-4A43-BDE6-83B3D49A72F7}"/>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309.22000000000003</c:v>
                </c:pt>
                <c:pt idx="1">
                  <c:v>316.97000000000003</c:v>
                </c:pt>
                <c:pt idx="2">
                  <c:v>326.17</c:v>
                </c:pt>
                <c:pt idx="3">
                  <c:v>336.93</c:v>
                </c:pt>
                <c:pt idx="4">
                  <c:v>331.17</c:v>
                </c:pt>
              </c:numCache>
            </c:numRef>
          </c:val>
          <c:smooth val="0"/>
          <c:extLst>
            <c:ext xmlns:c16="http://schemas.microsoft.com/office/drawing/2014/chart" uri="{C3380CC4-5D6E-409C-BE32-E72D297353CC}">
              <c16:uniqueId val="{00000001-848B-4A43-BDE6-83B3D49A72F7}"/>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【967.97】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【82.56】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【46.29】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【332.82】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【46.20】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愛媛県　愛南町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法非適用</v>
      </c>
      <c r="C8" s="64"/>
      <c r="D8" s="64"/>
      <c r="E8" s="64"/>
      <c r="F8" s="64"/>
      <c r="G8" s="64"/>
      <c r="H8" s="64"/>
      <c r="I8" s="64" t="str">
        <f>データ!J6</f>
        <v>下水道事業</v>
      </c>
      <c r="J8" s="64"/>
      <c r="K8" s="64"/>
      <c r="L8" s="64"/>
      <c r="M8" s="64"/>
      <c r="N8" s="64"/>
      <c r="O8" s="64"/>
      <c r="P8" s="64" t="str">
        <f>データ!K6</f>
        <v>個別排水処理</v>
      </c>
      <c r="Q8" s="64"/>
      <c r="R8" s="64"/>
      <c r="S8" s="64"/>
      <c r="T8" s="64"/>
      <c r="U8" s="64"/>
      <c r="V8" s="64"/>
      <c r="W8" s="64" t="str">
        <f>データ!L6</f>
        <v>L2</v>
      </c>
      <c r="X8" s="64"/>
      <c r="Y8" s="64"/>
      <c r="Z8" s="64"/>
      <c r="AA8" s="64"/>
      <c r="AB8" s="64"/>
      <c r="AC8" s="64"/>
      <c r="AD8" s="65" t="str">
        <f>データ!$M$6</f>
        <v>非設置</v>
      </c>
      <c r="AE8" s="65"/>
      <c r="AF8" s="65"/>
      <c r="AG8" s="65"/>
      <c r="AH8" s="65"/>
      <c r="AI8" s="65"/>
      <c r="AJ8" s="65"/>
      <c r="AK8" s="3"/>
      <c r="AL8" s="45">
        <f>データ!S6</f>
        <v>19038</v>
      </c>
      <c r="AM8" s="45"/>
      <c r="AN8" s="45"/>
      <c r="AO8" s="45"/>
      <c r="AP8" s="45"/>
      <c r="AQ8" s="45"/>
      <c r="AR8" s="45"/>
      <c r="AS8" s="45"/>
      <c r="AT8" s="44">
        <f>データ!T6</f>
        <v>238.94</v>
      </c>
      <c r="AU8" s="44"/>
      <c r="AV8" s="44"/>
      <c r="AW8" s="44"/>
      <c r="AX8" s="44"/>
      <c r="AY8" s="44"/>
      <c r="AZ8" s="44"/>
      <c r="BA8" s="44"/>
      <c r="BB8" s="44">
        <f>データ!U6</f>
        <v>79.680000000000007</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7.0000000000000007E-2</v>
      </c>
      <c r="Q10" s="44"/>
      <c r="R10" s="44"/>
      <c r="S10" s="44"/>
      <c r="T10" s="44"/>
      <c r="U10" s="44"/>
      <c r="V10" s="44"/>
      <c r="W10" s="44">
        <f>データ!Q6</f>
        <v>100</v>
      </c>
      <c r="X10" s="44"/>
      <c r="Y10" s="44"/>
      <c r="Z10" s="44"/>
      <c r="AA10" s="44"/>
      <c r="AB10" s="44"/>
      <c r="AC10" s="44"/>
      <c r="AD10" s="45">
        <f>データ!R6</f>
        <v>2620</v>
      </c>
      <c r="AE10" s="45"/>
      <c r="AF10" s="45"/>
      <c r="AG10" s="45"/>
      <c r="AH10" s="45"/>
      <c r="AI10" s="45"/>
      <c r="AJ10" s="45"/>
      <c r="AK10" s="2"/>
      <c r="AL10" s="45">
        <f>データ!V6</f>
        <v>14</v>
      </c>
      <c r="AM10" s="45"/>
      <c r="AN10" s="45"/>
      <c r="AO10" s="45"/>
      <c r="AP10" s="45"/>
      <c r="AQ10" s="45"/>
      <c r="AR10" s="45"/>
      <c r="AS10" s="45"/>
      <c r="AT10" s="44">
        <f>データ!W6</f>
        <v>0.04</v>
      </c>
      <c r="AU10" s="44"/>
      <c r="AV10" s="44"/>
      <c r="AW10" s="44"/>
      <c r="AX10" s="44"/>
      <c r="AY10" s="44"/>
      <c r="AZ10" s="44"/>
      <c r="BA10" s="44"/>
      <c r="BB10" s="44">
        <f>データ!X6</f>
        <v>350</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117</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116</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【967.97】</v>
      </c>
      <c r="I86" s="12" t="str">
        <f>データ!CA6</f>
        <v>【46.20】</v>
      </c>
      <c r="J86" s="12" t="str">
        <f>データ!CL6</f>
        <v>【332.82】</v>
      </c>
      <c r="K86" s="12" t="str">
        <f>データ!CW6</f>
        <v>【46.29】</v>
      </c>
      <c r="L86" s="12" t="str">
        <f>データ!DH6</f>
        <v>【82.56】</v>
      </c>
      <c r="M86" s="12" t="s">
        <v>44</v>
      </c>
      <c r="N86" s="12" t="s">
        <v>44</v>
      </c>
      <c r="O86" s="12" t="str">
        <f>データ!EO6</f>
        <v>【-】</v>
      </c>
    </row>
  </sheetData>
  <sheetProtection algorithmName="SHA-512" hashValue="Th78Gc5gckfdbxqKsTv5giz9+rTsf+Grk7GGo3NJ0gIeZQQEOeWu1772JrXL9JkmKrxYrHlIlQvESxtpG39ZoQ==" saltValue="Ptj0NsLu62lhiVkQ+kFuh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47</v>
      </c>
      <c r="B3" s="15" t="s">
        <v>48</v>
      </c>
      <c r="C3" s="15" t="s">
        <v>49</v>
      </c>
      <c r="D3" s="15" t="s">
        <v>50</v>
      </c>
      <c r="E3" s="15" t="s">
        <v>51</v>
      </c>
      <c r="F3" s="15" t="s">
        <v>52</v>
      </c>
      <c r="G3" s="15" t="s">
        <v>53</v>
      </c>
      <c r="H3" s="72" t="s">
        <v>54</v>
      </c>
      <c r="I3" s="73"/>
      <c r="J3" s="73"/>
      <c r="K3" s="73"/>
      <c r="L3" s="73"/>
      <c r="M3" s="73"/>
      <c r="N3" s="73"/>
      <c r="O3" s="73"/>
      <c r="P3" s="73"/>
      <c r="Q3" s="73"/>
      <c r="R3" s="73"/>
      <c r="S3" s="73"/>
      <c r="T3" s="73"/>
      <c r="U3" s="73"/>
      <c r="V3" s="73"/>
      <c r="W3" s="73"/>
      <c r="X3" s="74"/>
      <c r="Y3" s="78" t="s">
        <v>55</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2">
      <c r="A4" s="14" t="s">
        <v>56</v>
      </c>
      <c r="B4" s="16"/>
      <c r="C4" s="16"/>
      <c r="D4" s="16"/>
      <c r="E4" s="16"/>
      <c r="F4" s="16"/>
      <c r="G4" s="16"/>
      <c r="H4" s="75"/>
      <c r="I4" s="76"/>
      <c r="J4" s="76"/>
      <c r="K4" s="76"/>
      <c r="L4" s="76"/>
      <c r="M4" s="76"/>
      <c r="N4" s="76"/>
      <c r="O4" s="76"/>
      <c r="P4" s="76"/>
      <c r="Q4" s="76"/>
      <c r="R4" s="76"/>
      <c r="S4" s="76"/>
      <c r="T4" s="76"/>
      <c r="U4" s="76"/>
      <c r="V4" s="76"/>
      <c r="W4" s="76"/>
      <c r="X4" s="77"/>
      <c r="Y4" s="71" t="s">
        <v>57</v>
      </c>
      <c r="Z4" s="71"/>
      <c r="AA4" s="71"/>
      <c r="AB4" s="71"/>
      <c r="AC4" s="71"/>
      <c r="AD4" s="71"/>
      <c r="AE4" s="71"/>
      <c r="AF4" s="71"/>
      <c r="AG4" s="71"/>
      <c r="AH4" s="71"/>
      <c r="AI4" s="71"/>
      <c r="AJ4" s="71" t="s">
        <v>58</v>
      </c>
      <c r="AK4" s="71"/>
      <c r="AL4" s="71"/>
      <c r="AM4" s="71"/>
      <c r="AN4" s="71"/>
      <c r="AO4" s="71"/>
      <c r="AP4" s="71"/>
      <c r="AQ4" s="71"/>
      <c r="AR4" s="71"/>
      <c r="AS4" s="71"/>
      <c r="AT4" s="71"/>
      <c r="AU4" s="71" t="s">
        <v>59</v>
      </c>
      <c r="AV4" s="71"/>
      <c r="AW4" s="71"/>
      <c r="AX4" s="71"/>
      <c r="AY4" s="71"/>
      <c r="AZ4" s="71"/>
      <c r="BA4" s="71"/>
      <c r="BB4" s="71"/>
      <c r="BC4" s="71"/>
      <c r="BD4" s="71"/>
      <c r="BE4" s="71"/>
      <c r="BF4" s="71" t="s">
        <v>60</v>
      </c>
      <c r="BG4" s="71"/>
      <c r="BH4" s="71"/>
      <c r="BI4" s="71"/>
      <c r="BJ4" s="71"/>
      <c r="BK4" s="71"/>
      <c r="BL4" s="71"/>
      <c r="BM4" s="71"/>
      <c r="BN4" s="71"/>
      <c r="BO4" s="71"/>
      <c r="BP4" s="71"/>
      <c r="BQ4" s="71" t="s">
        <v>61</v>
      </c>
      <c r="BR4" s="71"/>
      <c r="BS4" s="71"/>
      <c r="BT4" s="71"/>
      <c r="BU4" s="71"/>
      <c r="BV4" s="71"/>
      <c r="BW4" s="71"/>
      <c r="BX4" s="71"/>
      <c r="BY4" s="71"/>
      <c r="BZ4" s="71"/>
      <c r="CA4" s="71"/>
      <c r="CB4" s="71" t="s">
        <v>62</v>
      </c>
      <c r="CC4" s="71"/>
      <c r="CD4" s="71"/>
      <c r="CE4" s="71"/>
      <c r="CF4" s="71"/>
      <c r="CG4" s="71"/>
      <c r="CH4" s="71"/>
      <c r="CI4" s="71"/>
      <c r="CJ4" s="71"/>
      <c r="CK4" s="71"/>
      <c r="CL4" s="71"/>
      <c r="CM4" s="71" t="s">
        <v>63</v>
      </c>
      <c r="CN4" s="71"/>
      <c r="CO4" s="71"/>
      <c r="CP4" s="71"/>
      <c r="CQ4" s="71"/>
      <c r="CR4" s="71"/>
      <c r="CS4" s="71"/>
      <c r="CT4" s="71"/>
      <c r="CU4" s="71"/>
      <c r="CV4" s="71"/>
      <c r="CW4" s="71"/>
      <c r="CX4" s="71" t="s">
        <v>64</v>
      </c>
      <c r="CY4" s="71"/>
      <c r="CZ4" s="71"/>
      <c r="DA4" s="71"/>
      <c r="DB4" s="71"/>
      <c r="DC4" s="71"/>
      <c r="DD4" s="71"/>
      <c r="DE4" s="71"/>
      <c r="DF4" s="71"/>
      <c r="DG4" s="71"/>
      <c r="DH4" s="71"/>
      <c r="DI4" s="71" t="s">
        <v>65</v>
      </c>
      <c r="DJ4" s="71"/>
      <c r="DK4" s="71"/>
      <c r="DL4" s="71"/>
      <c r="DM4" s="71"/>
      <c r="DN4" s="71"/>
      <c r="DO4" s="71"/>
      <c r="DP4" s="71"/>
      <c r="DQ4" s="71"/>
      <c r="DR4" s="71"/>
      <c r="DS4" s="71"/>
      <c r="DT4" s="71" t="s">
        <v>66</v>
      </c>
      <c r="DU4" s="71"/>
      <c r="DV4" s="71"/>
      <c r="DW4" s="71"/>
      <c r="DX4" s="71"/>
      <c r="DY4" s="71"/>
      <c r="DZ4" s="71"/>
      <c r="EA4" s="71"/>
      <c r="EB4" s="71"/>
      <c r="EC4" s="71"/>
      <c r="ED4" s="71"/>
      <c r="EE4" s="71" t="s">
        <v>67</v>
      </c>
      <c r="EF4" s="71"/>
      <c r="EG4" s="71"/>
      <c r="EH4" s="71"/>
      <c r="EI4" s="71"/>
      <c r="EJ4" s="71"/>
      <c r="EK4" s="71"/>
      <c r="EL4" s="71"/>
      <c r="EM4" s="71"/>
      <c r="EN4" s="71"/>
      <c r="EO4" s="71"/>
    </row>
    <row r="5" spans="1:145" x14ac:dyDescent="0.2">
      <c r="A5" s="14" t="s">
        <v>68</v>
      </c>
      <c r="B5" s="17"/>
      <c r="C5" s="17"/>
      <c r="D5" s="17"/>
      <c r="E5" s="17"/>
      <c r="F5" s="17"/>
      <c r="G5" s="17"/>
      <c r="H5" s="18" t="s">
        <v>69</v>
      </c>
      <c r="I5" s="18" t="s">
        <v>70</v>
      </c>
      <c r="J5" s="18" t="s">
        <v>71</v>
      </c>
      <c r="K5" s="18" t="s">
        <v>72</v>
      </c>
      <c r="L5" s="18" t="s">
        <v>73</v>
      </c>
      <c r="M5" s="18" t="s">
        <v>5</v>
      </c>
      <c r="N5" s="18" t="s">
        <v>74</v>
      </c>
      <c r="O5" s="18" t="s">
        <v>75</v>
      </c>
      <c r="P5" s="18" t="s">
        <v>76</v>
      </c>
      <c r="Q5" s="18" t="s">
        <v>77</v>
      </c>
      <c r="R5" s="18" t="s">
        <v>78</v>
      </c>
      <c r="S5" s="18" t="s">
        <v>79</v>
      </c>
      <c r="T5" s="18" t="s">
        <v>80</v>
      </c>
      <c r="U5" s="18" t="s">
        <v>81</v>
      </c>
      <c r="V5" s="18" t="s">
        <v>82</v>
      </c>
      <c r="W5" s="18" t="s">
        <v>83</v>
      </c>
      <c r="X5" s="18" t="s">
        <v>84</v>
      </c>
      <c r="Y5" s="18" t="s">
        <v>85</v>
      </c>
      <c r="Z5" s="18" t="s">
        <v>86</v>
      </c>
      <c r="AA5" s="18" t="s">
        <v>87</v>
      </c>
      <c r="AB5" s="18" t="s">
        <v>88</v>
      </c>
      <c r="AC5" s="18" t="s">
        <v>89</v>
      </c>
      <c r="AD5" s="18" t="s">
        <v>90</v>
      </c>
      <c r="AE5" s="18" t="s">
        <v>91</v>
      </c>
      <c r="AF5" s="18" t="s">
        <v>92</v>
      </c>
      <c r="AG5" s="18" t="s">
        <v>93</v>
      </c>
      <c r="AH5" s="18" t="s">
        <v>94</v>
      </c>
      <c r="AI5" s="18" t="s">
        <v>31</v>
      </c>
      <c r="AJ5" s="18" t="s">
        <v>85</v>
      </c>
      <c r="AK5" s="18" t="s">
        <v>86</v>
      </c>
      <c r="AL5" s="18" t="s">
        <v>87</v>
      </c>
      <c r="AM5" s="18" t="s">
        <v>88</v>
      </c>
      <c r="AN5" s="18" t="s">
        <v>89</v>
      </c>
      <c r="AO5" s="18" t="s">
        <v>90</v>
      </c>
      <c r="AP5" s="18" t="s">
        <v>91</v>
      </c>
      <c r="AQ5" s="18" t="s">
        <v>92</v>
      </c>
      <c r="AR5" s="18" t="s">
        <v>93</v>
      </c>
      <c r="AS5" s="18" t="s">
        <v>94</v>
      </c>
      <c r="AT5" s="18" t="s">
        <v>95</v>
      </c>
      <c r="AU5" s="18" t="s">
        <v>85</v>
      </c>
      <c r="AV5" s="18" t="s">
        <v>86</v>
      </c>
      <c r="AW5" s="18" t="s">
        <v>87</v>
      </c>
      <c r="AX5" s="18" t="s">
        <v>88</v>
      </c>
      <c r="AY5" s="18" t="s">
        <v>89</v>
      </c>
      <c r="AZ5" s="18" t="s">
        <v>90</v>
      </c>
      <c r="BA5" s="18" t="s">
        <v>91</v>
      </c>
      <c r="BB5" s="18" t="s">
        <v>92</v>
      </c>
      <c r="BC5" s="18" t="s">
        <v>93</v>
      </c>
      <c r="BD5" s="18" t="s">
        <v>94</v>
      </c>
      <c r="BE5" s="18" t="s">
        <v>95</v>
      </c>
      <c r="BF5" s="18" t="s">
        <v>85</v>
      </c>
      <c r="BG5" s="18" t="s">
        <v>86</v>
      </c>
      <c r="BH5" s="18" t="s">
        <v>87</v>
      </c>
      <c r="BI5" s="18" t="s">
        <v>88</v>
      </c>
      <c r="BJ5" s="18" t="s">
        <v>89</v>
      </c>
      <c r="BK5" s="18" t="s">
        <v>90</v>
      </c>
      <c r="BL5" s="18" t="s">
        <v>91</v>
      </c>
      <c r="BM5" s="18" t="s">
        <v>92</v>
      </c>
      <c r="BN5" s="18" t="s">
        <v>93</v>
      </c>
      <c r="BO5" s="18" t="s">
        <v>94</v>
      </c>
      <c r="BP5" s="18" t="s">
        <v>95</v>
      </c>
      <c r="BQ5" s="18" t="s">
        <v>85</v>
      </c>
      <c r="BR5" s="18" t="s">
        <v>86</v>
      </c>
      <c r="BS5" s="18" t="s">
        <v>87</v>
      </c>
      <c r="BT5" s="18" t="s">
        <v>88</v>
      </c>
      <c r="BU5" s="18" t="s">
        <v>89</v>
      </c>
      <c r="BV5" s="18" t="s">
        <v>90</v>
      </c>
      <c r="BW5" s="18" t="s">
        <v>91</v>
      </c>
      <c r="BX5" s="18" t="s">
        <v>92</v>
      </c>
      <c r="BY5" s="18" t="s">
        <v>93</v>
      </c>
      <c r="BZ5" s="18" t="s">
        <v>94</v>
      </c>
      <c r="CA5" s="18" t="s">
        <v>95</v>
      </c>
      <c r="CB5" s="18" t="s">
        <v>85</v>
      </c>
      <c r="CC5" s="18" t="s">
        <v>86</v>
      </c>
      <c r="CD5" s="18" t="s">
        <v>87</v>
      </c>
      <c r="CE5" s="18" t="s">
        <v>88</v>
      </c>
      <c r="CF5" s="18" t="s">
        <v>89</v>
      </c>
      <c r="CG5" s="18" t="s">
        <v>90</v>
      </c>
      <c r="CH5" s="18" t="s">
        <v>91</v>
      </c>
      <c r="CI5" s="18" t="s">
        <v>92</v>
      </c>
      <c r="CJ5" s="18" t="s">
        <v>93</v>
      </c>
      <c r="CK5" s="18" t="s">
        <v>94</v>
      </c>
      <c r="CL5" s="18" t="s">
        <v>95</v>
      </c>
      <c r="CM5" s="18" t="s">
        <v>85</v>
      </c>
      <c r="CN5" s="18" t="s">
        <v>86</v>
      </c>
      <c r="CO5" s="18" t="s">
        <v>87</v>
      </c>
      <c r="CP5" s="18" t="s">
        <v>88</v>
      </c>
      <c r="CQ5" s="18" t="s">
        <v>89</v>
      </c>
      <c r="CR5" s="18" t="s">
        <v>90</v>
      </c>
      <c r="CS5" s="18" t="s">
        <v>91</v>
      </c>
      <c r="CT5" s="18" t="s">
        <v>92</v>
      </c>
      <c r="CU5" s="18" t="s">
        <v>93</v>
      </c>
      <c r="CV5" s="18" t="s">
        <v>94</v>
      </c>
      <c r="CW5" s="18" t="s">
        <v>95</v>
      </c>
      <c r="CX5" s="18" t="s">
        <v>85</v>
      </c>
      <c r="CY5" s="18" t="s">
        <v>86</v>
      </c>
      <c r="CZ5" s="18" t="s">
        <v>87</v>
      </c>
      <c r="DA5" s="18" t="s">
        <v>88</v>
      </c>
      <c r="DB5" s="18" t="s">
        <v>89</v>
      </c>
      <c r="DC5" s="18" t="s">
        <v>90</v>
      </c>
      <c r="DD5" s="18" t="s">
        <v>91</v>
      </c>
      <c r="DE5" s="18" t="s">
        <v>92</v>
      </c>
      <c r="DF5" s="18" t="s">
        <v>93</v>
      </c>
      <c r="DG5" s="18" t="s">
        <v>94</v>
      </c>
      <c r="DH5" s="18" t="s">
        <v>95</v>
      </c>
      <c r="DI5" s="18" t="s">
        <v>85</v>
      </c>
      <c r="DJ5" s="18" t="s">
        <v>86</v>
      </c>
      <c r="DK5" s="18" t="s">
        <v>87</v>
      </c>
      <c r="DL5" s="18" t="s">
        <v>88</v>
      </c>
      <c r="DM5" s="18" t="s">
        <v>89</v>
      </c>
      <c r="DN5" s="18" t="s">
        <v>90</v>
      </c>
      <c r="DO5" s="18" t="s">
        <v>91</v>
      </c>
      <c r="DP5" s="18" t="s">
        <v>92</v>
      </c>
      <c r="DQ5" s="18" t="s">
        <v>93</v>
      </c>
      <c r="DR5" s="18" t="s">
        <v>94</v>
      </c>
      <c r="DS5" s="18" t="s">
        <v>95</v>
      </c>
      <c r="DT5" s="18" t="s">
        <v>85</v>
      </c>
      <c r="DU5" s="18" t="s">
        <v>86</v>
      </c>
      <c r="DV5" s="18" t="s">
        <v>87</v>
      </c>
      <c r="DW5" s="18" t="s">
        <v>88</v>
      </c>
      <c r="DX5" s="18" t="s">
        <v>89</v>
      </c>
      <c r="DY5" s="18" t="s">
        <v>90</v>
      </c>
      <c r="DZ5" s="18" t="s">
        <v>91</v>
      </c>
      <c r="EA5" s="18" t="s">
        <v>92</v>
      </c>
      <c r="EB5" s="18" t="s">
        <v>93</v>
      </c>
      <c r="EC5" s="18" t="s">
        <v>94</v>
      </c>
      <c r="ED5" s="18" t="s">
        <v>95</v>
      </c>
      <c r="EE5" s="18" t="s">
        <v>85</v>
      </c>
      <c r="EF5" s="18" t="s">
        <v>86</v>
      </c>
      <c r="EG5" s="18" t="s">
        <v>87</v>
      </c>
      <c r="EH5" s="18" t="s">
        <v>88</v>
      </c>
      <c r="EI5" s="18" t="s">
        <v>89</v>
      </c>
      <c r="EJ5" s="18" t="s">
        <v>90</v>
      </c>
      <c r="EK5" s="18" t="s">
        <v>91</v>
      </c>
      <c r="EL5" s="18" t="s">
        <v>92</v>
      </c>
      <c r="EM5" s="18" t="s">
        <v>93</v>
      </c>
      <c r="EN5" s="18" t="s">
        <v>94</v>
      </c>
      <c r="EO5" s="18" t="s">
        <v>95</v>
      </c>
    </row>
    <row r="6" spans="1:145" s="22" customFormat="1" x14ac:dyDescent="0.2">
      <c r="A6" s="14" t="s">
        <v>96</v>
      </c>
      <c r="B6" s="19">
        <f>B7</f>
        <v>2023</v>
      </c>
      <c r="C6" s="19">
        <f t="shared" ref="C6:X6" si="3">C7</f>
        <v>385069</v>
      </c>
      <c r="D6" s="19">
        <f t="shared" si="3"/>
        <v>47</v>
      </c>
      <c r="E6" s="19">
        <f t="shared" si="3"/>
        <v>18</v>
      </c>
      <c r="F6" s="19">
        <f t="shared" si="3"/>
        <v>1</v>
      </c>
      <c r="G6" s="19">
        <f t="shared" si="3"/>
        <v>0</v>
      </c>
      <c r="H6" s="19" t="str">
        <f t="shared" si="3"/>
        <v>愛媛県　愛南町</v>
      </c>
      <c r="I6" s="19" t="str">
        <f t="shared" si="3"/>
        <v>法非適用</v>
      </c>
      <c r="J6" s="19" t="str">
        <f t="shared" si="3"/>
        <v>下水道事業</v>
      </c>
      <c r="K6" s="19" t="str">
        <f t="shared" si="3"/>
        <v>個別排水処理</v>
      </c>
      <c r="L6" s="19" t="str">
        <f t="shared" si="3"/>
        <v>L2</v>
      </c>
      <c r="M6" s="19" t="str">
        <f t="shared" si="3"/>
        <v>非設置</v>
      </c>
      <c r="N6" s="20" t="str">
        <f t="shared" si="3"/>
        <v>-</v>
      </c>
      <c r="O6" s="20" t="str">
        <f t="shared" si="3"/>
        <v>該当数値なし</v>
      </c>
      <c r="P6" s="20">
        <f t="shared" si="3"/>
        <v>7.0000000000000007E-2</v>
      </c>
      <c r="Q6" s="20">
        <f t="shared" si="3"/>
        <v>100</v>
      </c>
      <c r="R6" s="20">
        <f t="shared" si="3"/>
        <v>2620</v>
      </c>
      <c r="S6" s="20">
        <f t="shared" si="3"/>
        <v>19038</v>
      </c>
      <c r="T6" s="20">
        <f t="shared" si="3"/>
        <v>238.94</v>
      </c>
      <c r="U6" s="20">
        <f t="shared" si="3"/>
        <v>79.680000000000007</v>
      </c>
      <c r="V6" s="20">
        <f t="shared" si="3"/>
        <v>14</v>
      </c>
      <c r="W6" s="20">
        <f t="shared" si="3"/>
        <v>0.04</v>
      </c>
      <c r="X6" s="20">
        <f t="shared" si="3"/>
        <v>350</v>
      </c>
      <c r="Y6" s="21">
        <f>IF(Y7="",NA(),Y7)</f>
        <v>45.71</v>
      </c>
      <c r="Z6" s="21">
        <f t="shared" ref="Z6:AH6" si="4">IF(Z7="",NA(),Z7)</f>
        <v>44.07</v>
      </c>
      <c r="AA6" s="21">
        <f t="shared" si="4"/>
        <v>44.88</v>
      </c>
      <c r="AB6" s="21">
        <f t="shared" si="4"/>
        <v>39.700000000000003</v>
      </c>
      <c r="AC6" s="21">
        <f t="shared" si="4"/>
        <v>33.57</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3541.67</v>
      </c>
      <c r="BG6" s="21">
        <f t="shared" ref="BG6:BO6" si="7">IF(BG7="",NA(),BG7)</f>
        <v>3388.46</v>
      </c>
      <c r="BH6" s="21">
        <f t="shared" si="7"/>
        <v>2988.65</v>
      </c>
      <c r="BI6" s="21">
        <f t="shared" si="7"/>
        <v>3052.63</v>
      </c>
      <c r="BJ6" s="21">
        <f t="shared" si="7"/>
        <v>3368.7</v>
      </c>
      <c r="BK6" s="21">
        <f t="shared" si="7"/>
        <v>862.99</v>
      </c>
      <c r="BL6" s="21">
        <f t="shared" si="7"/>
        <v>782.91</v>
      </c>
      <c r="BM6" s="21">
        <f t="shared" si="7"/>
        <v>783.21</v>
      </c>
      <c r="BN6" s="21">
        <f t="shared" si="7"/>
        <v>902.04</v>
      </c>
      <c r="BO6" s="21">
        <f t="shared" si="7"/>
        <v>992.16</v>
      </c>
      <c r="BP6" s="20" t="str">
        <f>IF(BP7="","",IF(BP7="-","【-】","【"&amp;SUBSTITUTE(TEXT(BP7,"#,##0.00"),"-","△")&amp;"】"))</f>
        <v>【967.97】</v>
      </c>
      <c r="BQ6" s="21">
        <f>IF(BQ7="",NA(),BQ7)</f>
        <v>26.35</v>
      </c>
      <c r="BR6" s="21">
        <f t="shared" ref="BR6:BZ6" si="8">IF(BR7="",NA(),BR7)</f>
        <v>25.69</v>
      </c>
      <c r="BS6" s="21">
        <f t="shared" si="8"/>
        <v>27.76</v>
      </c>
      <c r="BT6" s="21">
        <f t="shared" si="8"/>
        <v>24.68</v>
      </c>
      <c r="BU6" s="21">
        <f t="shared" si="8"/>
        <v>21.02</v>
      </c>
      <c r="BV6" s="21">
        <f t="shared" si="8"/>
        <v>50.06</v>
      </c>
      <c r="BW6" s="21">
        <f t="shared" si="8"/>
        <v>49.38</v>
      </c>
      <c r="BX6" s="21">
        <f t="shared" si="8"/>
        <v>48.53</v>
      </c>
      <c r="BY6" s="21">
        <f t="shared" si="8"/>
        <v>46.11</v>
      </c>
      <c r="BZ6" s="21">
        <f t="shared" si="8"/>
        <v>45.55</v>
      </c>
      <c r="CA6" s="20" t="str">
        <f>IF(CA7="","",IF(CA7="-","【-】","【"&amp;SUBSTITUTE(TEXT(CA7,"#,##0.00"),"-","△")&amp;"】"))</f>
        <v>【46.20】</v>
      </c>
      <c r="CB6" s="21">
        <f>IF(CB7="",NA(),CB7)</f>
        <v>689.13</v>
      </c>
      <c r="CC6" s="21">
        <f t="shared" ref="CC6:CK6" si="9">IF(CC7="",NA(),CC7)</f>
        <v>648.72</v>
      </c>
      <c r="CD6" s="21">
        <f t="shared" si="9"/>
        <v>635</v>
      </c>
      <c r="CE6" s="21">
        <f t="shared" si="9"/>
        <v>714.85</v>
      </c>
      <c r="CF6" s="21">
        <f t="shared" si="9"/>
        <v>893.79</v>
      </c>
      <c r="CG6" s="21">
        <f t="shared" si="9"/>
        <v>309.22000000000003</v>
      </c>
      <c r="CH6" s="21">
        <f t="shared" si="9"/>
        <v>316.97000000000003</v>
      </c>
      <c r="CI6" s="21">
        <f t="shared" si="9"/>
        <v>326.17</v>
      </c>
      <c r="CJ6" s="21">
        <f t="shared" si="9"/>
        <v>336.93</v>
      </c>
      <c r="CK6" s="21">
        <f t="shared" si="9"/>
        <v>331.17</v>
      </c>
      <c r="CL6" s="20" t="str">
        <f>IF(CL7="","",IF(CL7="-","【-】","【"&amp;SUBSTITUTE(TEXT(CL7,"#,##0.00"),"-","△")&amp;"】"))</f>
        <v>【332.82】</v>
      </c>
      <c r="CM6" s="21">
        <f>IF(CM7="",NA(),CM7)</f>
        <v>22.22</v>
      </c>
      <c r="CN6" s="21">
        <f t="shared" ref="CN6:CV6" si="10">IF(CN7="",NA(),CN7)</f>
        <v>22.22</v>
      </c>
      <c r="CO6" s="21">
        <f t="shared" si="10"/>
        <v>22.22</v>
      </c>
      <c r="CP6" s="21">
        <f t="shared" si="10"/>
        <v>22.22</v>
      </c>
      <c r="CQ6" s="21">
        <f t="shared" si="10"/>
        <v>22.22</v>
      </c>
      <c r="CR6" s="21">
        <f t="shared" si="10"/>
        <v>47.35</v>
      </c>
      <c r="CS6" s="21">
        <f t="shared" si="10"/>
        <v>46.36</v>
      </c>
      <c r="CT6" s="21">
        <f t="shared" si="10"/>
        <v>46.45</v>
      </c>
      <c r="CU6" s="21">
        <f t="shared" si="10"/>
        <v>45.36</v>
      </c>
      <c r="CV6" s="21">
        <f t="shared" si="10"/>
        <v>45.93</v>
      </c>
      <c r="CW6" s="20" t="str">
        <f>IF(CW7="","",IF(CW7="-","【-】","【"&amp;SUBSTITUTE(TEXT(CW7,"#,##0.00"),"-","△")&amp;"】"))</f>
        <v>【46.29】</v>
      </c>
      <c r="CX6" s="21">
        <f>IF(CX7="",NA(),CX7)</f>
        <v>46.67</v>
      </c>
      <c r="CY6" s="21">
        <f t="shared" ref="CY6:DG6" si="11">IF(CY7="",NA(),CY7)</f>
        <v>46.67</v>
      </c>
      <c r="CZ6" s="21">
        <f t="shared" si="11"/>
        <v>46.67</v>
      </c>
      <c r="DA6" s="21">
        <f t="shared" si="11"/>
        <v>50</v>
      </c>
      <c r="DB6" s="21">
        <f t="shared" si="11"/>
        <v>50</v>
      </c>
      <c r="DC6" s="21">
        <f t="shared" si="11"/>
        <v>81.209999999999994</v>
      </c>
      <c r="DD6" s="21">
        <f t="shared" si="11"/>
        <v>83.08</v>
      </c>
      <c r="DE6" s="21">
        <f t="shared" si="11"/>
        <v>82.61</v>
      </c>
      <c r="DF6" s="21">
        <f t="shared" si="11"/>
        <v>82.21</v>
      </c>
      <c r="DG6" s="21">
        <f t="shared" si="11"/>
        <v>82.98</v>
      </c>
      <c r="DH6" s="20" t="str">
        <f>IF(DH7="","",IF(DH7="-","【-】","【"&amp;SUBSTITUTE(TEXT(DH7,"#,##0.00"),"-","△")&amp;"】"))</f>
        <v>【82.56】</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5" s="22" customFormat="1" x14ac:dyDescent="0.2">
      <c r="A7" s="14"/>
      <c r="B7" s="23">
        <v>2023</v>
      </c>
      <c r="C7" s="23">
        <v>385069</v>
      </c>
      <c r="D7" s="23">
        <v>47</v>
      </c>
      <c r="E7" s="23">
        <v>18</v>
      </c>
      <c r="F7" s="23">
        <v>1</v>
      </c>
      <c r="G7" s="23">
        <v>0</v>
      </c>
      <c r="H7" s="23" t="s">
        <v>97</v>
      </c>
      <c r="I7" s="23" t="s">
        <v>98</v>
      </c>
      <c r="J7" s="23" t="s">
        <v>99</v>
      </c>
      <c r="K7" s="23" t="s">
        <v>100</v>
      </c>
      <c r="L7" s="23" t="s">
        <v>101</v>
      </c>
      <c r="M7" s="23" t="s">
        <v>102</v>
      </c>
      <c r="N7" s="24" t="s">
        <v>103</v>
      </c>
      <c r="O7" s="24" t="s">
        <v>104</v>
      </c>
      <c r="P7" s="24">
        <v>7.0000000000000007E-2</v>
      </c>
      <c r="Q7" s="24">
        <v>100</v>
      </c>
      <c r="R7" s="24">
        <v>2620</v>
      </c>
      <c r="S7" s="24">
        <v>19038</v>
      </c>
      <c r="T7" s="24">
        <v>238.94</v>
      </c>
      <c r="U7" s="24">
        <v>79.680000000000007</v>
      </c>
      <c r="V7" s="24">
        <v>14</v>
      </c>
      <c r="W7" s="24">
        <v>0.04</v>
      </c>
      <c r="X7" s="24">
        <v>350</v>
      </c>
      <c r="Y7" s="24">
        <v>45.71</v>
      </c>
      <c r="Z7" s="24">
        <v>44.07</v>
      </c>
      <c r="AA7" s="24">
        <v>44.88</v>
      </c>
      <c r="AB7" s="24">
        <v>39.700000000000003</v>
      </c>
      <c r="AC7" s="24">
        <v>33.57</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3541.67</v>
      </c>
      <c r="BG7" s="24">
        <v>3388.46</v>
      </c>
      <c r="BH7" s="24">
        <v>2988.65</v>
      </c>
      <c r="BI7" s="24">
        <v>3052.63</v>
      </c>
      <c r="BJ7" s="24">
        <v>3368.7</v>
      </c>
      <c r="BK7" s="24">
        <v>862.99</v>
      </c>
      <c r="BL7" s="24">
        <v>782.91</v>
      </c>
      <c r="BM7" s="24">
        <v>783.21</v>
      </c>
      <c r="BN7" s="24">
        <v>902.04</v>
      </c>
      <c r="BO7" s="24">
        <v>992.16</v>
      </c>
      <c r="BP7" s="24">
        <v>967.97</v>
      </c>
      <c r="BQ7" s="24">
        <v>26.35</v>
      </c>
      <c r="BR7" s="24">
        <v>25.69</v>
      </c>
      <c r="BS7" s="24">
        <v>27.76</v>
      </c>
      <c r="BT7" s="24">
        <v>24.68</v>
      </c>
      <c r="BU7" s="24">
        <v>21.02</v>
      </c>
      <c r="BV7" s="24">
        <v>50.06</v>
      </c>
      <c r="BW7" s="24">
        <v>49.38</v>
      </c>
      <c r="BX7" s="24">
        <v>48.53</v>
      </c>
      <c r="BY7" s="24">
        <v>46.11</v>
      </c>
      <c r="BZ7" s="24">
        <v>45.55</v>
      </c>
      <c r="CA7" s="24">
        <v>46.2</v>
      </c>
      <c r="CB7" s="24">
        <v>689.13</v>
      </c>
      <c r="CC7" s="24">
        <v>648.72</v>
      </c>
      <c r="CD7" s="24">
        <v>635</v>
      </c>
      <c r="CE7" s="24">
        <v>714.85</v>
      </c>
      <c r="CF7" s="24">
        <v>893.79</v>
      </c>
      <c r="CG7" s="24">
        <v>309.22000000000003</v>
      </c>
      <c r="CH7" s="24">
        <v>316.97000000000003</v>
      </c>
      <c r="CI7" s="24">
        <v>326.17</v>
      </c>
      <c r="CJ7" s="24">
        <v>336.93</v>
      </c>
      <c r="CK7" s="24">
        <v>331.17</v>
      </c>
      <c r="CL7" s="24">
        <v>332.82</v>
      </c>
      <c r="CM7" s="24">
        <v>22.22</v>
      </c>
      <c r="CN7" s="24">
        <v>22.22</v>
      </c>
      <c r="CO7" s="24">
        <v>22.22</v>
      </c>
      <c r="CP7" s="24">
        <v>22.22</v>
      </c>
      <c r="CQ7" s="24">
        <v>22.22</v>
      </c>
      <c r="CR7" s="24">
        <v>47.35</v>
      </c>
      <c r="CS7" s="24">
        <v>46.36</v>
      </c>
      <c r="CT7" s="24">
        <v>46.45</v>
      </c>
      <c r="CU7" s="24">
        <v>45.36</v>
      </c>
      <c r="CV7" s="24">
        <v>45.93</v>
      </c>
      <c r="CW7" s="24">
        <v>46.29</v>
      </c>
      <c r="CX7" s="24">
        <v>46.67</v>
      </c>
      <c r="CY7" s="24">
        <v>46.67</v>
      </c>
      <c r="CZ7" s="24">
        <v>46.67</v>
      </c>
      <c r="DA7" s="24">
        <v>50</v>
      </c>
      <c r="DB7" s="24">
        <v>50</v>
      </c>
      <c r="DC7" s="24">
        <v>81.209999999999994</v>
      </c>
      <c r="DD7" s="24">
        <v>83.08</v>
      </c>
      <c r="DE7" s="24">
        <v>82.61</v>
      </c>
      <c r="DF7" s="24">
        <v>82.21</v>
      </c>
      <c r="DG7" s="24">
        <v>82.98</v>
      </c>
      <c r="DH7" s="24">
        <v>82.56</v>
      </c>
      <c r="DI7" s="24"/>
      <c r="DJ7" s="24"/>
      <c r="DK7" s="24"/>
      <c r="DL7" s="24"/>
      <c r="DM7" s="24"/>
      <c r="DN7" s="24"/>
      <c r="DO7" s="24"/>
      <c r="DP7" s="24"/>
      <c r="DQ7" s="24"/>
      <c r="DR7" s="24"/>
      <c r="DS7" s="24"/>
      <c r="DT7" s="24"/>
      <c r="DU7" s="24"/>
      <c r="DV7" s="24"/>
      <c r="DW7" s="24"/>
      <c r="DX7" s="24"/>
      <c r="DY7" s="24"/>
      <c r="DZ7" s="24"/>
      <c r="EA7" s="24"/>
      <c r="EB7" s="24"/>
      <c r="EC7" s="24"/>
      <c r="ED7" s="24"/>
      <c r="EE7" s="24" t="s">
        <v>103</v>
      </c>
      <c r="EF7" s="24" t="s">
        <v>103</v>
      </c>
      <c r="EG7" s="24" t="s">
        <v>103</v>
      </c>
      <c r="EH7" s="24" t="s">
        <v>103</v>
      </c>
      <c r="EI7" s="24" t="s">
        <v>103</v>
      </c>
      <c r="EJ7" s="24" t="s">
        <v>103</v>
      </c>
      <c r="EK7" s="24" t="s">
        <v>103</v>
      </c>
      <c r="EL7" s="24" t="s">
        <v>103</v>
      </c>
      <c r="EM7" s="24" t="s">
        <v>103</v>
      </c>
      <c r="EN7" s="24" t="s">
        <v>103</v>
      </c>
      <c r="EO7" s="24" t="s">
        <v>103</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105</v>
      </c>
      <c r="C9" s="26" t="s">
        <v>106</v>
      </c>
      <c r="D9" s="26" t="s">
        <v>107</v>
      </c>
      <c r="E9" s="26" t="s">
        <v>108</v>
      </c>
      <c r="F9" s="26" t="s">
        <v>109</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48</v>
      </c>
      <c r="B10" s="27">
        <f>DATEVALUE($B7-B11&amp;"/1/"&amp;B12)</f>
        <v>36892</v>
      </c>
      <c r="C10" s="27">
        <f t="shared" ref="C10:F10" si="15">DATEVALUE($B7-C11&amp;"/1/"&amp;C12)</f>
        <v>37257</v>
      </c>
      <c r="D10" s="27">
        <f t="shared" si="15"/>
        <v>37623</v>
      </c>
      <c r="E10" s="27">
        <f t="shared" si="15"/>
        <v>37989</v>
      </c>
      <c r="F10" s="27">
        <f t="shared" si="15"/>
        <v>38356</v>
      </c>
    </row>
    <row r="11" spans="1:145" x14ac:dyDescent="0.2">
      <c r="B11">
        <v>22</v>
      </c>
      <c r="C11">
        <v>21</v>
      </c>
      <c r="D11">
        <v>20</v>
      </c>
      <c r="E11">
        <v>19</v>
      </c>
      <c r="F11">
        <v>18</v>
      </c>
      <c r="G11" t="s">
        <v>110</v>
      </c>
    </row>
    <row r="12" spans="1:145" x14ac:dyDescent="0.2">
      <c r="B12">
        <v>1</v>
      </c>
      <c r="C12">
        <v>1</v>
      </c>
      <c r="D12">
        <v>2</v>
      </c>
      <c r="E12">
        <v>3</v>
      </c>
      <c r="F12">
        <v>4</v>
      </c>
      <c r="G12" t="s">
        <v>111</v>
      </c>
    </row>
    <row r="13" spans="1:145" x14ac:dyDescent="0.2">
      <c r="B13" t="s">
        <v>112</v>
      </c>
      <c r="C13" t="s">
        <v>113</v>
      </c>
      <c r="D13" t="s">
        <v>113</v>
      </c>
      <c r="E13" t="s">
        <v>113</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愛南町</cp:lastModifiedBy>
  <cp:lastPrinted>2025-02-13T06:26:38Z</cp:lastPrinted>
  <dcterms:created xsi:type="dcterms:W3CDTF">2025-01-24T07:42:33Z</dcterms:created>
  <dcterms:modified xsi:type="dcterms:W3CDTF">2025-02-13T06:31:32Z</dcterms:modified>
  <cp:category/>
</cp:coreProperties>
</file>